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14910" windowHeight="4395" activeTab="0"/>
  </bookViews>
  <sheets>
    <sheet name="매립" sheetId="1" r:id="rId1"/>
    <sheet name="앙카" sheetId="2" r:id="rId2"/>
    <sheet name="탄성매립" sheetId="3" r:id="rId3"/>
  </sheets>
  <definedNames/>
  <calcPr fullCalcOnLoad="1"/>
</workbook>
</file>

<file path=xl/sharedStrings.xml><?xml version="1.0" encoding="utf-8"?>
<sst xmlns="http://schemas.openxmlformats.org/spreadsheetml/2006/main" count="151" uniqueCount="87">
  <si>
    <t>㎥</t>
  </si>
  <si>
    <t>공 종</t>
  </si>
  <si>
    <t>규 격</t>
  </si>
  <si>
    <t>단위</t>
  </si>
  <si>
    <t>수량</t>
  </si>
  <si>
    <t>공사비단가(원)</t>
  </si>
  <si>
    <t>비 고</t>
  </si>
  <si>
    <t>재료비</t>
  </si>
  <si>
    <t>노무비</t>
  </si>
  <si>
    <t>경비</t>
  </si>
  <si>
    <t>합 계</t>
  </si>
  <si>
    <t>단가</t>
  </si>
  <si>
    <t>금액</t>
  </si>
  <si>
    <t>순공사비 계</t>
  </si>
  <si>
    <t>1. 자재대</t>
  </si>
  <si>
    <t>EA</t>
  </si>
  <si>
    <t>2. 공사비</t>
  </si>
  <si>
    <t>인력터파기</t>
  </si>
  <si>
    <t>경질토사</t>
  </si>
  <si>
    <t>잔토처리</t>
  </si>
  <si>
    <t>콘크리트</t>
  </si>
  <si>
    <t>∮19 (인력비빔)</t>
  </si>
  <si>
    <t>특별인부</t>
  </si>
  <si>
    <t>설치공</t>
  </si>
  <si>
    <t>인</t>
  </si>
  <si>
    <t>보통인부</t>
  </si>
  <si>
    <t>잡자재비</t>
  </si>
  <si>
    <t>노무비의</t>
  </si>
  <si>
    <t>%</t>
  </si>
  <si>
    <t xml:space="preserve"> </t>
  </si>
  <si>
    <t>㈜하이큐</t>
  </si>
  <si>
    <t>소   계</t>
  </si>
  <si>
    <t xml:space="preserve">  * 고정식 볼라드 (매립)</t>
  </si>
  <si>
    <t>슬림형 볼라드</t>
  </si>
  <si>
    <t>Ø120 x 1000mm</t>
  </si>
  <si>
    <t>슬림형 볼라드 매립식 일위대가표</t>
  </si>
  <si>
    <t>㈜하이큐</t>
  </si>
  <si>
    <t>공   종</t>
  </si>
  <si>
    <t>규   격</t>
  </si>
  <si>
    <t>단위</t>
  </si>
  <si>
    <t>수량</t>
  </si>
  <si>
    <t>공   사   비   단   가   (원)</t>
  </si>
  <si>
    <t>비고</t>
  </si>
  <si>
    <t>재  료  비</t>
  </si>
  <si>
    <t>노  무  비</t>
  </si>
  <si>
    <t>경      비</t>
  </si>
  <si>
    <t>합  계</t>
  </si>
  <si>
    <t>단 가</t>
  </si>
  <si>
    <t>금  액</t>
  </si>
  <si>
    <t xml:space="preserve"> 3. 기계장비</t>
  </si>
  <si>
    <t>발전기</t>
  </si>
  <si>
    <t>50Kw</t>
  </si>
  <si>
    <t>HR</t>
  </si>
  <si>
    <t>공구손료</t>
  </si>
  <si>
    <t>순공사비 계</t>
  </si>
  <si>
    <t>슬림형 볼라드 앙카형 일위대가표</t>
  </si>
  <si>
    <t>볼라드 앙카형</t>
  </si>
  <si>
    <t xml:space="preserve">슬림형 볼라드 </t>
  </si>
  <si>
    <t>자재비의</t>
  </si>
  <si>
    <t xml:space="preserve"> </t>
  </si>
  <si>
    <t>소   계</t>
  </si>
  <si>
    <t>%</t>
  </si>
  <si>
    <t>자재비의</t>
  </si>
  <si>
    <t>잡자재비</t>
  </si>
  <si>
    <t>인</t>
  </si>
  <si>
    <t>설치공</t>
  </si>
  <si>
    <t>보통인부</t>
  </si>
  <si>
    <t>특별인부</t>
  </si>
  <si>
    <t>∮19 (인력비빔)</t>
  </si>
  <si>
    <t>콘크리트</t>
  </si>
  <si>
    <t>잔토처리</t>
  </si>
  <si>
    <t>인력터파기</t>
  </si>
  <si>
    <t>2. 공사비</t>
  </si>
  <si>
    <t>탄성 / 매립</t>
  </si>
  <si>
    <t>EA</t>
  </si>
  <si>
    <t>Ø120 x 1000mm</t>
  </si>
  <si>
    <t>슬림형 볼라드</t>
  </si>
  <si>
    <t>1. 자재대</t>
  </si>
  <si>
    <t>㈜하이큐</t>
  </si>
  <si>
    <t xml:space="preserve">  * 탄성식 볼라드 (매립)</t>
  </si>
  <si>
    <t>슬림형 볼라드 탄성식 일위대가표</t>
  </si>
  <si>
    <t xml:space="preserve"> 2022 적산정보 P.62</t>
  </si>
  <si>
    <t xml:space="preserve"> 2022 적산정보 P.138</t>
  </si>
  <si>
    <t xml:space="preserve"> 2022 대한건설협회 보고서 P.9</t>
  </si>
  <si>
    <t xml:space="preserve"> 2022 종합적산정보 P.4</t>
  </si>
  <si>
    <t>물가정보 2022 1월 P.207</t>
  </si>
  <si>
    <t xml:space="preserve"> 2022 종합적산정보 P.712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</si>
</sst>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</numFmts>
  <fonts count="50">
    <font>
      <sz val="11"/>
      <name val="돋움"/>
      <family val="3"/>
    </font>
    <font>
      <u val="single"/>
      <sz val="11"/>
      <color indexed="36"/>
      <name val="굴림체"/>
      <family val="3"/>
    </font>
    <font>
      <sz val="11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2"/>
      <name val="굴림체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굴림체"/>
      <family val="3"/>
    </font>
    <font>
      <b/>
      <sz val="9"/>
      <name val="굴림체"/>
      <family val="3"/>
    </font>
    <font>
      <sz val="8"/>
      <name val="맑은 고딕"/>
      <family val="3"/>
    </font>
    <font>
      <sz val="9"/>
      <name val="돋움"/>
      <family val="3"/>
    </font>
    <font>
      <b/>
      <sz val="24"/>
      <name val="돋움"/>
      <family val="3"/>
    </font>
    <font>
      <b/>
      <sz val="9"/>
      <name val="돋움"/>
      <family val="3"/>
    </font>
    <font>
      <b/>
      <sz val="22"/>
      <name val="돋움"/>
      <family val="3"/>
    </font>
    <font>
      <b/>
      <sz val="9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41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11" applyNumberFormat="0" applyAlignment="0" applyProtection="0"/>
    <xf numFmtId="199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210" fontId="9" fillId="0" borderId="0" xfId="52" applyFont="1" applyBorder="1" applyAlignment="1">
      <alignment horizontal="center" vertical="center"/>
    </xf>
    <xf numFmtId="210" fontId="8" fillId="0" borderId="0" xfId="52" applyFont="1" applyBorder="1" applyAlignment="1">
      <alignment vertical="center"/>
    </xf>
    <xf numFmtId="210" fontId="8" fillId="0" borderId="0" xfId="5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4" fontId="11" fillId="0" borderId="12" xfId="53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33" borderId="13" xfId="68" applyFont="1" applyFill="1" applyBorder="1" applyAlignment="1">
      <alignment horizontal="center" vertical="center"/>
      <protection/>
    </xf>
    <xf numFmtId="210" fontId="11" fillId="0" borderId="12" xfId="52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/>
    </xf>
    <xf numFmtId="217" fontId="11" fillId="0" borderId="12" xfId="52" applyNumberFormat="1" applyFont="1" applyFill="1" applyBorder="1" applyAlignment="1">
      <alignment horizontal="center" vertical="center"/>
    </xf>
    <xf numFmtId="210" fontId="13" fillId="0" borderId="12" xfId="52" applyFont="1" applyBorder="1" applyAlignment="1">
      <alignment horizontal="center" vertical="center" shrinkToFit="1"/>
    </xf>
    <xf numFmtId="3" fontId="13" fillId="0" borderId="12" xfId="52" applyNumberFormat="1" applyFont="1" applyBorder="1" applyAlignment="1">
      <alignment vertical="center" shrinkToFit="1"/>
    </xf>
    <xf numFmtId="3" fontId="13" fillId="0" borderId="12" xfId="52" applyNumberFormat="1" applyFont="1" applyBorder="1" applyAlignment="1">
      <alignment vertical="center"/>
    </xf>
    <xf numFmtId="210" fontId="13" fillId="0" borderId="12" xfId="52" applyFont="1" applyFill="1" applyBorder="1" applyAlignment="1">
      <alignment horizontal="center" vertical="center"/>
    </xf>
    <xf numFmtId="217" fontId="13" fillId="0" borderId="12" xfId="52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10" fontId="11" fillId="0" borderId="14" xfId="52" applyFont="1" applyFill="1" applyBorder="1" applyAlignment="1">
      <alignment horizontal="center" vertical="center"/>
    </xf>
    <xf numFmtId="210" fontId="11" fillId="0" borderId="14" xfId="52" applyFont="1" applyBorder="1" applyAlignment="1">
      <alignment vertical="center" shrinkToFit="1"/>
    </xf>
    <xf numFmtId="210" fontId="13" fillId="0" borderId="14" xfId="52" applyFont="1" applyFill="1" applyBorder="1" applyAlignment="1">
      <alignment horizontal="left" vertical="center"/>
    </xf>
    <xf numFmtId="210" fontId="11" fillId="0" borderId="14" xfId="52" applyFont="1" applyFill="1" applyBorder="1" applyAlignment="1">
      <alignment horizontal="left" vertical="center"/>
    </xf>
    <xf numFmtId="0" fontId="13" fillId="33" borderId="15" xfId="68" applyFont="1" applyFill="1" applyBorder="1" applyAlignment="1">
      <alignment horizontal="center" vertical="center"/>
      <protection/>
    </xf>
    <xf numFmtId="0" fontId="13" fillId="33" borderId="16" xfId="68" applyFont="1" applyFill="1" applyBorder="1" applyAlignment="1">
      <alignment horizontal="center" vertical="center"/>
      <protection/>
    </xf>
    <xf numFmtId="0" fontId="13" fillId="33" borderId="16" xfId="68" applyFont="1" applyFill="1" applyBorder="1">
      <alignment vertical="center"/>
      <protection/>
    </xf>
    <xf numFmtId="176" fontId="13" fillId="33" borderId="16" xfId="68" applyNumberFormat="1" applyFont="1" applyFill="1" applyBorder="1">
      <alignment vertical="center"/>
      <protection/>
    </xf>
    <xf numFmtId="0" fontId="13" fillId="33" borderId="17" xfId="68" applyFont="1" applyFill="1" applyBorder="1" applyAlignment="1">
      <alignment horizontal="left" vertical="center"/>
      <protection/>
    </xf>
    <xf numFmtId="0" fontId="11" fillId="0" borderId="12" xfId="0" applyNumberFormat="1" applyFont="1" applyBorder="1" applyAlignment="1">
      <alignment horizontal="center" vertical="center"/>
    </xf>
    <xf numFmtId="0" fontId="13" fillId="0" borderId="12" xfId="52" applyNumberFormat="1" applyFont="1" applyFill="1" applyBorder="1" applyAlignment="1">
      <alignment horizontal="center" vertical="center"/>
    </xf>
    <xf numFmtId="0" fontId="11" fillId="0" borderId="12" xfId="52" applyNumberFormat="1" applyFont="1" applyFill="1" applyBorder="1" applyAlignment="1">
      <alignment horizontal="center" vertical="center"/>
    </xf>
    <xf numFmtId="210" fontId="11" fillId="0" borderId="12" xfId="52" applyNumberFormat="1" applyFont="1" applyFill="1" applyBorder="1" applyAlignment="1">
      <alignment horizontal="center" vertical="center"/>
    </xf>
    <xf numFmtId="210" fontId="13" fillId="34" borderId="18" xfId="52" applyFont="1" applyFill="1" applyBorder="1" applyAlignment="1">
      <alignment horizontal="center" vertical="center"/>
    </xf>
    <xf numFmtId="210" fontId="11" fillId="34" borderId="18" xfId="52" applyFont="1" applyFill="1" applyBorder="1" applyAlignment="1">
      <alignment horizontal="center" vertical="center"/>
    </xf>
    <xf numFmtId="0" fontId="13" fillId="34" borderId="18" xfId="52" applyNumberFormat="1" applyFont="1" applyFill="1" applyBorder="1" applyAlignment="1">
      <alignment horizontal="center" vertical="center"/>
    </xf>
    <xf numFmtId="0" fontId="13" fillId="34" borderId="18" xfId="52" applyNumberFormat="1" applyFont="1" applyFill="1" applyBorder="1" applyAlignment="1">
      <alignment horizontal="left" vertical="center"/>
    </xf>
    <xf numFmtId="210" fontId="13" fillId="35" borderId="12" xfId="53" applyFont="1" applyFill="1" applyBorder="1" applyAlignment="1">
      <alignment horizontal="centerContinuous" vertical="center"/>
    </xf>
    <xf numFmtId="210" fontId="13" fillId="35" borderId="12" xfId="53" applyFont="1" applyFill="1" applyBorder="1" applyAlignment="1" quotePrefix="1">
      <alignment horizontal="centerContinuous" vertical="center"/>
    </xf>
    <xf numFmtId="210" fontId="9" fillId="0" borderId="0" xfId="53" applyFont="1" applyBorder="1" applyAlignment="1">
      <alignment horizontal="center" vertical="center"/>
    </xf>
    <xf numFmtId="210" fontId="13" fillId="35" borderId="13" xfId="53" applyFont="1" applyFill="1" applyBorder="1" applyAlignment="1">
      <alignment horizontal="center" vertical="center"/>
    </xf>
    <xf numFmtId="210" fontId="13" fillId="34" borderId="19" xfId="53" applyFont="1" applyFill="1" applyBorder="1" applyAlignment="1">
      <alignment horizontal="center" vertical="center"/>
    </xf>
    <xf numFmtId="210" fontId="11" fillId="0" borderId="20" xfId="53" applyFont="1" applyFill="1" applyBorder="1" applyAlignment="1">
      <alignment horizontal="center" vertical="center"/>
    </xf>
    <xf numFmtId="0" fontId="11" fillId="0" borderId="21" xfId="53" applyNumberFormat="1" applyFont="1" applyFill="1" applyBorder="1" applyAlignment="1">
      <alignment horizontal="center" vertical="center" shrinkToFit="1"/>
    </xf>
    <xf numFmtId="210" fontId="8" fillId="0" borderId="0" xfId="53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210" fontId="11" fillId="0" borderId="12" xfId="53" applyFont="1" applyFill="1" applyBorder="1" applyAlignment="1">
      <alignment horizontal="center" vertical="center"/>
    </xf>
    <xf numFmtId="217" fontId="11" fillId="0" borderId="12" xfId="53" applyNumberFormat="1" applyFont="1" applyFill="1" applyBorder="1" applyAlignment="1">
      <alignment horizontal="center" vertical="center"/>
    </xf>
    <xf numFmtId="210" fontId="13" fillId="34" borderId="22" xfId="53" applyFont="1" applyFill="1" applyBorder="1" applyAlignment="1">
      <alignment horizontal="center" vertical="center"/>
    </xf>
    <xf numFmtId="0" fontId="13" fillId="0" borderId="13" xfId="53" applyNumberFormat="1" applyFont="1" applyFill="1" applyBorder="1" applyAlignment="1">
      <alignment horizontal="center" vertical="center"/>
    </xf>
    <xf numFmtId="210" fontId="13" fillId="0" borderId="13" xfId="53" applyFont="1" applyFill="1" applyBorder="1" applyAlignment="1">
      <alignment horizontal="center" vertical="center"/>
    </xf>
    <xf numFmtId="217" fontId="13" fillId="0" borderId="13" xfId="53" applyNumberFormat="1" applyFont="1" applyFill="1" applyBorder="1" applyAlignment="1">
      <alignment horizontal="center" vertical="center"/>
    </xf>
    <xf numFmtId="0" fontId="13" fillId="0" borderId="23" xfId="53" applyNumberFormat="1" applyFont="1" applyFill="1" applyBorder="1" applyAlignment="1">
      <alignment horizontal="left" vertical="center" shrinkToFit="1"/>
    </xf>
    <xf numFmtId="217" fontId="11" fillId="0" borderId="20" xfId="53" applyNumberFormat="1" applyFont="1" applyFill="1" applyBorder="1" applyAlignment="1">
      <alignment horizontal="center" vertical="center"/>
    </xf>
    <xf numFmtId="41" fontId="11" fillId="0" borderId="20" xfId="50" applyFont="1" applyFill="1" applyBorder="1" applyAlignment="1">
      <alignment horizontal="center" vertical="center"/>
    </xf>
    <xf numFmtId="210" fontId="11" fillId="34" borderId="18" xfId="53" applyFont="1" applyFill="1" applyBorder="1" applyAlignment="1">
      <alignment horizontal="center" vertical="center"/>
    </xf>
    <xf numFmtId="41" fontId="11" fillId="0" borderId="12" xfId="50" applyFont="1" applyFill="1" applyBorder="1" applyAlignment="1">
      <alignment horizontal="center" vertical="center"/>
    </xf>
    <xf numFmtId="41" fontId="13" fillId="0" borderId="12" xfId="5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shrinkToFit="1"/>
    </xf>
    <xf numFmtId="41" fontId="13" fillId="0" borderId="13" xfId="50" applyFont="1" applyFill="1" applyBorder="1" applyAlignment="1">
      <alignment horizontal="center" vertical="center"/>
    </xf>
    <xf numFmtId="0" fontId="11" fillId="0" borderId="21" xfId="53" applyNumberFormat="1" applyFont="1" applyFill="1" applyBorder="1" applyAlignment="1">
      <alignment horizontal="left" vertical="center" shrinkToFit="1"/>
    </xf>
    <xf numFmtId="0" fontId="11" fillId="34" borderId="18" xfId="53" applyNumberFormat="1" applyFont="1" applyFill="1" applyBorder="1" applyAlignment="1">
      <alignment horizontal="center" vertical="center"/>
    </xf>
    <xf numFmtId="41" fontId="11" fillId="0" borderId="12" xfId="51" applyFont="1" applyFill="1" applyBorder="1" applyAlignment="1">
      <alignment horizontal="right" vertical="center"/>
    </xf>
    <xf numFmtId="0" fontId="11" fillId="0" borderId="12" xfId="53" applyNumberFormat="1" applyFont="1" applyFill="1" applyBorder="1" applyAlignment="1">
      <alignment horizontal="center" vertical="center"/>
    </xf>
    <xf numFmtId="210" fontId="8" fillId="0" borderId="0" xfId="53" applyFont="1" applyBorder="1" applyAlignment="1">
      <alignment vertical="center"/>
    </xf>
    <xf numFmtId="0" fontId="11" fillId="0" borderId="13" xfId="53" applyNumberFormat="1" applyFont="1" applyFill="1" applyBorder="1" applyAlignment="1">
      <alignment horizontal="center" vertical="center"/>
    </xf>
    <xf numFmtId="210" fontId="11" fillId="0" borderId="13" xfId="53" applyFont="1" applyFill="1" applyBorder="1" applyAlignment="1">
      <alignment horizontal="center" vertical="center"/>
    </xf>
    <xf numFmtId="0" fontId="11" fillId="0" borderId="23" xfId="53" applyNumberFormat="1" applyFont="1" applyFill="1" applyBorder="1" applyAlignment="1">
      <alignment horizontal="center" vertical="center" shrinkToFit="1"/>
    </xf>
    <xf numFmtId="0" fontId="11" fillId="0" borderId="20" xfId="53" applyNumberFormat="1" applyFont="1" applyFill="1" applyBorder="1" applyAlignment="1">
      <alignment horizontal="center" vertical="center"/>
    </xf>
    <xf numFmtId="210" fontId="13" fillId="0" borderId="20" xfId="53" applyFont="1" applyFill="1" applyBorder="1" applyAlignment="1">
      <alignment horizontal="center" vertical="center"/>
    </xf>
    <xf numFmtId="0" fontId="15" fillId="35" borderId="22" xfId="53" applyNumberFormat="1" applyFont="1" applyFill="1" applyBorder="1" applyAlignment="1">
      <alignment horizontal="center" vertical="center" shrinkToFit="1"/>
    </xf>
    <xf numFmtId="210" fontId="11" fillId="35" borderId="13" xfId="53" applyFont="1" applyFill="1" applyBorder="1" applyAlignment="1">
      <alignment horizontal="left" vertical="center"/>
    </xf>
    <xf numFmtId="0" fontId="11" fillId="35" borderId="13" xfId="0" applyFont="1" applyFill="1" applyBorder="1" applyAlignment="1">
      <alignment vertical="center"/>
    </xf>
    <xf numFmtId="3" fontId="13" fillId="35" borderId="13" xfId="0" applyNumberFormat="1" applyFont="1" applyFill="1" applyBorder="1" applyAlignment="1">
      <alignment vertical="center"/>
    </xf>
    <xf numFmtId="0" fontId="11" fillId="35" borderId="23" xfId="0" applyNumberFormat="1" applyFont="1" applyFill="1" applyBorder="1" applyAlignment="1">
      <alignment vertical="center" shrinkToFit="1"/>
    </xf>
    <xf numFmtId="41" fontId="11" fillId="0" borderId="14" xfId="51" applyFont="1" applyFill="1" applyBorder="1" applyAlignment="1">
      <alignment horizontal="left" vertical="center"/>
    </xf>
    <xf numFmtId="194" fontId="11" fillId="0" borderId="12" xfId="51" applyNumberFormat="1" applyFont="1" applyFill="1" applyBorder="1" applyAlignment="1">
      <alignment horizontal="right" vertical="center"/>
    </xf>
    <xf numFmtId="210" fontId="12" fillId="0" borderId="0" xfId="52" applyFont="1" applyAlignment="1">
      <alignment horizontal="center" vertical="center"/>
    </xf>
    <xf numFmtId="210" fontId="11" fillId="0" borderId="0" xfId="52" applyFont="1" applyBorder="1" applyAlignment="1">
      <alignment horizontal="left" vertical="center"/>
    </xf>
    <xf numFmtId="0" fontId="13" fillId="33" borderId="24" xfId="68" applyFont="1" applyFill="1" applyBorder="1" applyAlignment="1">
      <alignment horizontal="center" vertical="center"/>
      <protection/>
    </xf>
    <xf numFmtId="0" fontId="13" fillId="33" borderId="18" xfId="68" applyFont="1" applyFill="1" applyBorder="1" applyAlignment="1">
      <alignment horizontal="center" vertical="center"/>
      <protection/>
    </xf>
    <xf numFmtId="0" fontId="13" fillId="33" borderId="22" xfId="68" applyFont="1" applyFill="1" applyBorder="1" applyAlignment="1">
      <alignment horizontal="center" vertical="center"/>
      <protection/>
    </xf>
    <xf numFmtId="0" fontId="13" fillId="33" borderId="25" xfId="68" applyFont="1" applyFill="1" applyBorder="1" applyAlignment="1">
      <alignment horizontal="center" vertical="center"/>
      <protection/>
    </xf>
    <xf numFmtId="0" fontId="13" fillId="33" borderId="12" xfId="68" applyFont="1" applyFill="1" applyBorder="1" applyAlignment="1">
      <alignment horizontal="center" vertical="center"/>
      <protection/>
    </xf>
    <xf numFmtId="0" fontId="13" fillId="33" borderId="13" xfId="68" applyFont="1" applyFill="1" applyBorder="1" applyAlignment="1">
      <alignment horizontal="center" vertical="center"/>
      <protection/>
    </xf>
    <xf numFmtId="0" fontId="13" fillId="33" borderId="26" xfId="68" applyFont="1" applyFill="1" applyBorder="1" applyAlignment="1">
      <alignment horizontal="center" vertical="center"/>
      <protection/>
    </xf>
    <xf numFmtId="0" fontId="13" fillId="33" borderId="14" xfId="68" applyFont="1" applyFill="1" applyBorder="1" applyAlignment="1">
      <alignment horizontal="center" vertical="center"/>
      <protection/>
    </xf>
    <xf numFmtId="0" fontId="13" fillId="33" borderId="23" xfId="68" applyFont="1" applyFill="1" applyBorder="1" applyAlignment="1">
      <alignment horizontal="center" vertical="center"/>
      <protection/>
    </xf>
    <xf numFmtId="210" fontId="14" fillId="0" borderId="0" xfId="53" applyFont="1" applyAlignment="1">
      <alignment horizontal="center" vertical="center"/>
    </xf>
    <xf numFmtId="210" fontId="11" fillId="0" borderId="0" xfId="53" applyFont="1" applyBorder="1" applyAlignment="1">
      <alignment horizontal="left" vertical="center"/>
    </xf>
    <xf numFmtId="210" fontId="13" fillId="35" borderId="24" xfId="53" applyFont="1" applyFill="1" applyBorder="1" applyAlignment="1">
      <alignment horizontal="center" vertical="center"/>
    </xf>
    <xf numFmtId="210" fontId="13" fillId="35" borderId="18" xfId="53" applyFont="1" applyFill="1" applyBorder="1" applyAlignment="1">
      <alignment horizontal="center" vertical="center"/>
    </xf>
    <xf numFmtId="210" fontId="13" fillId="35" borderId="22" xfId="53" applyFont="1" applyFill="1" applyBorder="1" applyAlignment="1">
      <alignment horizontal="center" vertical="center"/>
    </xf>
    <xf numFmtId="210" fontId="13" fillId="35" borderId="25" xfId="53" applyFont="1" applyFill="1" applyBorder="1" applyAlignment="1">
      <alignment horizontal="center" vertical="center"/>
    </xf>
    <xf numFmtId="210" fontId="13" fillId="35" borderId="12" xfId="53" applyFont="1" applyFill="1" applyBorder="1" applyAlignment="1">
      <alignment horizontal="center" vertical="center"/>
    </xf>
    <xf numFmtId="210" fontId="13" fillId="35" borderId="13" xfId="53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210" fontId="13" fillId="35" borderId="26" xfId="53" applyFont="1" applyFill="1" applyBorder="1" applyAlignment="1">
      <alignment horizontal="center" vertical="center"/>
    </xf>
    <xf numFmtId="210" fontId="13" fillId="35" borderId="14" xfId="53" applyFont="1" applyFill="1" applyBorder="1" applyAlignment="1">
      <alignment horizontal="center" vertical="center"/>
    </xf>
    <xf numFmtId="210" fontId="13" fillId="35" borderId="23" xfId="53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_아이견적2" xfId="52"/>
    <cellStyle name="쉼표 [0]_아이견적2 2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Module1" xfId="65"/>
    <cellStyle name="Currency" xfId="66"/>
    <cellStyle name="Currency [0]" xfId="67"/>
    <cellStyle name="표준 2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O3" sqref="O3"/>
    </sheetView>
  </sheetViews>
  <sheetFormatPr defaultColWidth="8.88671875" defaultRowHeight="13.5"/>
  <cols>
    <col min="1" max="1" width="11.4453125" style="4" customWidth="1"/>
    <col min="2" max="2" width="11.99609375" style="4" customWidth="1"/>
    <col min="3" max="3" width="5.21484375" style="4" customWidth="1"/>
    <col min="4" max="4" width="5.77734375" style="4" customWidth="1"/>
    <col min="5" max="10" width="8.4453125" style="4" customWidth="1"/>
    <col min="11" max="11" width="9.4453125" style="4" bestFit="1" customWidth="1"/>
    <col min="12" max="12" width="22.21484375" style="4" customWidth="1"/>
    <col min="13" max="16384" width="8.88671875" style="4" customWidth="1"/>
  </cols>
  <sheetData>
    <row r="1" spans="1:12" ht="40.5" customHeight="1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5" customFormat="1" ht="21" customHeight="1" thickBot="1">
      <c r="A2" s="78" t="s">
        <v>32</v>
      </c>
      <c r="B2" s="78"/>
      <c r="C2" s="8"/>
      <c r="D2" s="8"/>
      <c r="E2" s="8"/>
      <c r="F2" s="8"/>
      <c r="G2" s="8"/>
      <c r="H2" s="8"/>
      <c r="I2" s="8"/>
      <c r="J2" s="8"/>
      <c r="K2" s="8"/>
      <c r="L2" s="9" t="s">
        <v>30</v>
      </c>
    </row>
    <row r="3" spans="1:12" s="6" customFormat="1" ht="21" customHeight="1">
      <c r="A3" s="79" t="s">
        <v>1</v>
      </c>
      <c r="B3" s="82" t="s">
        <v>2</v>
      </c>
      <c r="C3" s="82" t="s">
        <v>3</v>
      </c>
      <c r="D3" s="82" t="s">
        <v>4</v>
      </c>
      <c r="E3" s="82" t="s">
        <v>5</v>
      </c>
      <c r="F3" s="82"/>
      <c r="G3" s="82"/>
      <c r="H3" s="82"/>
      <c r="I3" s="82"/>
      <c r="J3" s="82"/>
      <c r="K3" s="82"/>
      <c r="L3" s="85" t="s">
        <v>6</v>
      </c>
    </row>
    <row r="4" spans="1:12" s="1" customFormat="1" ht="21" customHeight="1">
      <c r="A4" s="80"/>
      <c r="B4" s="83"/>
      <c r="C4" s="83"/>
      <c r="D4" s="83"/>
      <c r="E4" s="83" t="s">
        <v>7</v>
      </c>
      <c r="F4" s="83"/>
      <c r="G4" s="83" t="s">
        <v>8</v>
      </c>
      <c r="H4" s="83"/>
      <c r="I4" s="83" t="s">
        <v>9</v>
      </c>
      <c r="J4" s="83"/>
      <c r="K4" s="83" t="s">
        <v>10</v>
      </c>
      <c r="L4" s="86"/>
    </row>
    <row r="5" spans="1:12" s="1" customFormat="1" ht="21" customHeight="1" thickBot="1">
      <c r="A5" s="81"/>
      <c r="B5" s="84"/>
      <c r="C5" s="84"/>
      <c r="D5" s="84"/>
      <c r="E5" s="10" t="s">
        <v>11</v>
      </c>
      <c r="F5" s="10" t="s">
        <v>12</v>
      </c>
      <c r="G5" s="10" t="s">
        <v>11</v>
      </c>
      <c r="H5" s="10" t="s">
        <v>12</v>
      </c>
      <c r="I5" s="10" t="s">
        <v>11</v>
      </c>
      <c r="J5" s="10" t="s">
        <v>12</v>
      </c>
      <c r="K5" s="84"/>
      <c r="L5" s="87"/>
    </row>
    <row r="6" spans="1:12" s="3" customFormat="1" ht="24.75" customHeight="1">
      <c r="A6" s="33" t="s">
        <v>14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20"/>
    </row>
    <row r="7" spans="1:12" s="3" customFormat="1" ht="24.75" customHeight="1">
      <c r="A7" s="34" t="s">
        <v>33</v>
      </c>
      <c r="B7" s="29" t="s">
        <v>34</v>
      </c>
      <c r="C7" s="11" t="s">
        <v>15</v>
      </c>
      <c r="D7" s="13">
        <v>1</v>
      </c>
      <c r="E7" s="11">
        <v>260000</v>
      </c>
      <c r="F7" s="11">
        <f>D7*E7</f>
        <v>260000</v>
      </c>
      <c r="G7" s="11"/>
      <c r="H7" s="11"/>
      <c r="I7" s="11"/>
      <c r="J7" s="11"/>
      <c r="K7" s="11">
        <f>F7+H7+J7</f>
        <v>260000</v>
      </c>
      <c r="L7" s="75" t="s">
        <v>85</v>
      </c>
    </row>
    <row r="8" spans="1:12" s="3" customFormat="1" ht="24.75" customHeight="1">
      <c r="A8" s="35" t="s">
        <v>31</v>
      </c>
      <c r="B8" s="29"/>
      <c r="C8" s="14"/>
      <c r="D8" s="15"/>
      <c r="E8" s="15"/>
      <c r="F8" s="16">
        <f>F7</f>
        <v>260000</v>
      </c>
      <c r="G8" s="15"/>
      <c r="H8" s="16">
        <f>H7</f>
        <v>0</v>
      </c>
      <c r="I8" s="15"/>
      <c r="J8" s="16">
        <f>J7</f>
        <v>0</v>
      </c>
      <c r="K8" s="16">
        <f>K7</f>
        <v>260000</v>
      </c>
      <c r="L8" s="21"/>
    </row>
    <row r="9" spans="1:12" s="1" customFormat="1" ht="24.75" customHeight="1">
      <c r="A9" s="33"/>
      <c r="B9" s="30"/>
      <c r="C9" s="17"/>
      <c r="D9" s="18"/>
      <c r="E9" s="17"/>
      <c r="F9" s="17"/>
      <c r="G9" s="17"/>
      <c r="H9" s="17"/>
      <c r="I9" s="17"/>
      <c r="J9" s="17"/>
      <c r="K9" s="17"/>
      <c r="L9" s="22"/>
    </row>
    <row r="10" spans="1:12" s="3" customFormat="1" ht="24.75" customHeight="1">
      <c r="A10" s="33" t="s">
        <v>16</v>
      </c>
      <c r="B10" s="31"/>
      <c r="C10" s="11"/>
      <c r="D10" s="13"/>
      <c r="E10" s="11"/>
      <c r="F10" s="11"/>
      <c r="G10" s="11"/>
      <c r="H10" s="11"/>
      <c r="I10" s="11"/>
      <c r="J10" s="11"/>
      <c r="K10" s="11"/>
      <c r="L10" s="23"/>
    </row>
    <row r="11" spans="1:12" s="3" customFormat="1" ht="24.75" customHeight="1">
      <c r="A11" s="34" t="s">
        <v>17</v>
      </c>
      <c r="B11" s="31" t="s">
        <v>18</v>
      </c>
      <c r="C11" s="19" t="s">
        <v>0</v>
      </c>
      <c r="D11" s="13">
        <v>0.26</v>
      </c>
      <c r="E11" s="7"/>
      <c r="F11" s="7"/>
      <c r="G11" s="76">
        <v>148510</v>
      </c>
      <c r="H11" s="7">
        <f>INT(G11*D11)</f>
        <v>38612</v>
      </c>
      <c r="I11" s="7"/>
      <c r="J11" s="7"/>
      <c r="K11" s="7">
        <f aca="true" t="shared" si="0" ref="K11:K16">F11+H11+J11</f>
        <v>38612</v>
      </c>
      <c r="L11" s="58" t="s">
        <v>81</v>
      </c>
    </row>
    <row r="12" spans="1:12" s="3" customFormat="1" ht="24.75" customHeight="1">
      <c r="A12" s="34" t="s">
        <v>19</v>
      </c>
      <c r="B12" s="31"/>
      <c r="C12" s="19" t="s">
        <v>0</v>
      </c>
      <c r="D12" s="13">
        <v>0.2</v>
      </c>
      <c r="E12" s="7"/>
      <c r="F12" s="7"/>
      <c r="G12" s="76">
        <v>148510</v>
      </c>
      <c r="H12" s="7">
        <f>INT(G12*D12)</f>
        <v>29702</v>
      </c>
      <c r="I12" s="7"/>
      <c r="J12" s="7"/>
      <c r="K12" s="7">
        <f t="shared" si="0"/>
        <v>29702</v>
      </c>
      <c r="L12" s="58" t="s">
        <v>81</v>
      </c>
    </row>
    <row r="13" spans="1:12" s="3" customFormat="1" ht="24.75" customHeight="1">
      <c r="A13" s="34" t="s">
        <v>20</v>
      </c>
      <c r="B13" s="31" t="s">
        <v>21</v>
      </c>
      <c r="C13" s="19" t="s">
        <v>0</v>
      </c>
      <c r="D13" s="13">
        <v>0.05</v>
      </c>
      <c r="E13" s="7"/>
      <c r="F13" s="7"/>
      <c r="G13" s="7">
        <v>314956</v>
      </c>
      <c r="H13" s="7">
        <f>INT(G13*D13)</f>
        <v>15747</v>
      </c>
      <c r="I13" s="7"/>
      <c r="J13" s="7"/>
      <c r="K13" s="7">
        <f t="shared" si="0"/>
        <v>15747</v>
      </c>
      <c r="L13" s="58" t="s">
        <v>82</v>
      </c>
    </row>
    <row r="14" spans="1:12" s="3" customFormat="1" ht="24.75" customHeight="1">
      <c r="A14" s="34" t="s">
        <v>22</v>
      </c>
      <c r="B14" s="31" t="s">
        <v>23</v>
      </c>
      <c r="C14" s="11" t="s">
        <v>24</v>
      </c>
      <c r="D14" s="13">
        <v>0.05</v>
      </c>
      <c r="E14" s="7"/>
      <c r="F14" s="7"/>
      <c r="G14" s="76">
        <v>187435</v>
      </c>
      <c r="H14" s="7">
        <f>INT(G14*D14)</f>
        <v>9371</v>
      </c>
      <c r="I14" s="7"/>
      <c r="J14" s="7"/>
      <c r="K14" s="7">
        <f t="shared" si="0"/>
        <v>9371</v>
      </c>
      <c r="L14" s="58" t="s">
        <v>83</v>
      </c>
    </row>
    <row r="15" spans="1:12" s="3" customFormat="1" ht="24.75" customHeight="1">
      <c r="A15" s="34" t="s">
        <v>25</v>
      </c>
      <c r="B15" s="31" t="s">
        <v>23</v>
      </c>
      <c r="C15" s="11" t="s">
        <v>24</v>
      </c>
      <c r="D15" s="13">
        <v>0.05</v>
      </c>
      <c r="E15" s="7"/>
      <c r="F15" s="7"/>
      <c r="G15" s="76">
        <v>148510</v>
      </c>
      <c r="H15" s="7">
        <f>INT(G15*D15)</f>
        <v>7425</v>
      </c>
      <c r="I15" s="7"/>
      <c r="J15" s="7"/>
      <c r="K15" s="7">
        <f t="shared" si="0"/>
        <v>7425</v>
      </c>
      <c r="L15" s="58" t="s">
        <v>83</v>
      </c>
    </row>
    <row r="16" spans="1:12" s="3" customFormat="1" ht="24.75" customHeight="1">
      <c r="A16" s="34" t="s">
        <v>26</v>
      </c>
      <c r="B16" s="31" t="s">
        <v>58</v>
      </c>
      <c r="C16" s="11" t="s">
        <v>28</v>
      </c>
      <c r="D16" s="13">
        <v>3</v>
      </c>
      <c r="E16" s="7">
        <f>K8</f>
        <v>260000</v>
      </c>
      <c r="F16" s="11">
        <f>INT(0.03*E16)</f>
        <v>7800</v>
      </c>
      <c r="G16" s="7"/>
      <c r="H16" s="32">
        <f>G16*D16</f>
        <v>0</v>
      </c>
      <c r="I16" s="11"/>
      <c r="J16" s="11"/>
      <c r="K16" s="11">
        <f t="shared" si="0"/>
        <v>7800</v>
      </c>
      <c r="L16" s="58" t="s">
        <v>84</v>
      </c>
    </row>
    <row r="17" spans="1:12" s="3" customFormat="1" ht="24.75" customHeight="1">
      <c r="A17" s="33"/>
      <c r="B17" s="30"/>
      <c r="C17" s="17"/>
      <c r="D17" s="18"/>
      <c r="E17" s="17"/>
      <c r="F17" s="17"/>
      <c r="G17" s="17"/>
      <c r="H17" s="17"/>
      <c r="I17" s="17"/>
      <c r="J17" s="17"/>
      <c r="K17" s="17"/>
      <c r="L17" s="22"/>
    </row>
    <row r="18" spans="1:12" s="2" customFormat="1" ht="24.75" customHeight="1">
      <c r="A18" s="35" t="s">
        <v>31</v>
      </c>
      <c r="B18" s="29" t="s">
        <v>29</v>
      </c>
      <c r="C18" s="14"/>
      <c r="D18" s="15"/>
      <c r="E18" s="15"/>
      <c r="F18" s="16">
        <f>SUM(F11:F15)+F16</f>
        <v>7800</v>
      </c>
      <c r="G18" s="15"/>
      <c r="H18" s="16">
        <f>SUM(H11:H15)+H16</f>
        <v>100857</v>
      </c>
      <c r="I18" s="15"/>
      <c r="J18" s="16">
        <f>SUM(J11:J15)+J16</f>
        <v>0</v>
      </c>
      <c r="K18" s="17">
        <f>F18+H18+J18</f>
        <v>108657</v>
      </c>
      <c r="L18" s="21"/>
    </row>
    <row r="19" spans="1:12" s="2" customFormat="1" ht="24.75" customHeight="1" thickBot="1">
      <c r="A19" s="36"/>
      <c r="B19" s="12"/>
      <c r="C19" s="14"/>
      <c r="D19" s="15"/>
      <c r="E19" s="15"/>
      <c r="F19" s="16"/>
      <c r="G19" s="15"/>
      <c r="H19" s="16"/>
      <c r="I19" s="15"/>
      <c r="J19" s="16"/>
      <c r="K19" s="17"/>
      <c r="L19" s="21"/>
    </row>
    <row r="20" spans="1:12" s="5" customFormat="1" ht="24.75" customHeight="1" thickBot="1" thickTop="1">
      <c r="A20" s="24" t="s">
        <v>13</v>
      </c>
      <c r="B20" s="25"/>
      <c r="C20" s="25"/>
      <c r="D20" s="26"/>
      <c r="E20" s="27"/>
      <c r="F20" s="27">
        <f>F18+F8</f>
        <v>267800</v>
      </c>
      <c r="G20" s="27"/>
      <c r="H20" s="27">
        <f>H18+H8</f>
        <v>100857</v>
      </c>
      <c r="I20" s="27"/>
      <c r="J20" s="27">
        <f>J18+J14+J7</f>
        <v>0</v>
      </c>
      <c r="K20" s="27">
        <f>K18+K8</f>
        <v>368657</v>
      </c>
      <c r="L20" s="28"/>
    </row>
    <row r="21" ht="24.75" customHeight="1"/>
  </sheetData>
  <sheetProtection/>
  <mergeCells count="12">
    <mergeCell ref="G4:H4"/>
    <mergeCell ref="I4:J4"/>
    <mergeCell ref="A1:L1"/>
    <mergeCell ref="A2:B2"/>
    <mergeCell ref="A3:A5"/>
    <mergeCell ref="B3:B5"/>
    <mergeCell ref="C3:C5"/>
    <mergeCell ref="D3:D5"/>
    <mergeCell ref="E3:K3"/>
    <mergeCell ref="L3:L5"/>
    <mergeCell ref="K4:K5"/>
    <mergeCell ref="E4:F4"/>
  </mergeCells>
  <printOptions/>
  <pageMargins left="0.35" right="0.53" top="0.67" bottom="0.52" header="0.5118110236220472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5">
      <selection activeCell="P13" sqref="P13"/>
    </sheetView>
  </sheetViews>
  <sheetFormatPr defaultColWidth="8.88671875" defaultRowHeight="13.5"/>
  <cols>
    <col min="1" max="1" width="11.4453125" style="4" customWidth="1"/>
    <col min="2" max="2" width="11.99609375" style="4" customWidth="1"/>
    <col min="3" max="3" width="5.21484375" style="4" customWidth="1"/>
    <col min="4" max="4" width="5.77734375" style="4" customWidth="1"/>
    <col min="5" max="5" width="8.4453125" style="4" customWidth="1"/>
    <col min="6" max="6" width="9.4453125" style="4" bestFit="1" customWidth="1"/>
    <col min="7" max="10" width="8.4453125" style="4" customWidth="1"/>
    <col min="11" max="11" width="9.4453125" style="4" bestFit="1" customWidth="1"/>
    <col min="12" max="12" width="22.21484375" style="4" customWidth="1"/>
    <col min="13" max="16384" width="8.88671875" style="4" customWidth="1"/>
  </cols>
  <sheetData>
    <row r="1" spans="1:12" ht="34.5" customHeight="1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5" customFormat="1" ht="21" customHeight="1" thickBot="1">
      <c r="A2" s="89" t="s">
        <v>56</v>
      </c>
      <c r="B2" s="89"/>
      <c r="C2" s="8"/>
      <c r="D2" s="8"/>
      <c r="E2" s="8"/>
      <c r="F2" s="8"/>
      <c r="G2" s="8"/>
      <c r="H2" s="8"/>
      <c r="I2" s="8"/>
      <c r="J2" s="8"/>
      <c r="K2" s="8"/>
      <c r="L2" s="9" t="s">
        <v>36</v>
      </c>
    </row>
    <row r="3" spans="1:12" s="5" customFormat="1" ht="21" customHeight="1">
      <c r="A3" s="90" t="s">
        <v>37</v>
      </c>
      <c r="B3" s="93" t="s">
        <v>38</v>
      </c>
      <c r="C3" s="93" t="s">
        <v>39</v>
      </c>
      <c r="D3" s="93" t="s">
        <v>40</v>
      </c>
      <c r="E3" s="96" t="s">
        <v>41</v>
      </c>
      <c r="F3" s="96"/>
      <c r="G3" s="96"/>
      <c r="H3" s="96"/>
      <c r="I3" s="96"/>
      <c r="J3" s="96"/>
      <c r="K3" s="96"/>
      <c r="L3" s="97" t="s">
        <v>42</v>
      </c>
    </row>
    <row r="4" spans="1:12" s="39" customFormat="1" ht="21" customHeight="1">
      <c r="A4" s="91"/>
      <c r="B4" s="94"/>
      <c r="C4" s="94"/>
      <c r="D4" s="94"/>
      <c r="E4" s="37" t="s">
        <v>43</v>
      </c>
      <c r="F4" s="38"/>
      <c r="G4" s="37" t="s">
        <v>44</v>
      </c>
      <c r="H4" s="38"/>
      <c r="I4" s="37" t="s">
        <v>45</v>
      </c>
      <c r="J4" s="38"/>
      <c r="K4" s="94" t="s">
        <v>46</v>
      </c>
      <c r="L4" s="98"/>
    </row>
    <row r="5" spans="1:12" s="39" customFormat="1" ht="21" customHeight="1" thickBot="1">
      <c r="A5" s="92"/>
      <c r="B5" s="95"/>
      <c r="C5" s="95"/>
      <c r="D5" s="95"/>
      <c r="E5" s="40" t="s">
        <v>47</v>
      </c>
      <c r="F5" s="40" t="s">
        <v>48</v>
      </c>
      <c r="G5" s="40" t="s">
        <v>47</v>
      </c>
      <c r="H5" s="40" t="s">
        <v>48</v>
      </c>
      <c r="I5" s="40" t="s">
        <v>47</v>
      </c>
      <c r="J5" s="40" t="s">
        <v>48</v>
      </c>
      <c r="K5" s="95"/>
      <c r="L5" s="99"/>
    </row>
    <row r="6" spans="1:12" s="44" customFormat="1" ht="24.75" customHeight="1">
      <c r="A6" s="41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2" s="44" customFormat="1" ht="24.75" customHeight="1">
      <c r="A7" s="45" t="s">
        <v>57</v>
      </c>
      <c r="B7" s="29" t="s">
        <v>34</v>
      </c>
      <c r="C7" s="46" t="s">
        <v>15</v>
      </c>
      <c r="D7" s="47">
        <v>1</v>
      </c>
      <c r="E7" s="46">
        <v>260000</v>
      </c>
      <c r="F7" s="46">
        <f>E7*D7</f>
        <v>260000</v>
      </c>
      <c r="G7" s="46"/>
      <c r="H7" s="46"/>
      <c r="I7" s="46"/>
      <c r="J7" s="46"/>
      <c r="K7" s="46">
        <f>F7+H7+J7</f>
        <v>260000</v>
      </c>
      <c r="L7" s="75" t="s">
        <v>85</v>
      </c>
    </row>
    <row r="8" spans="1:12" s="44" customFormat="1" ht="24.75" customHeight="1" thickBot="1">
      <c r="A8" s="48" t="s">
        <v>31</v>
      </c>
      <c r="B8" s="49"/>
      <c r="C8" s="50"/>
      <c r="D8" s="51"/>
      <c r="E8" s="50"/>
      <c r="F8" s="50">
        <f>SUM(F7:F7)</f>
        <v>260000</v>
      </c>
      <c r="G8" s="50"/>
      <c r="H8" s="50"/>
      <c r="I8" s="50"/>
      <c r="J8" s="50"/>
      <c r="K8" s="50">
        <f>F8+H8+J8</f>
        <v>260000</v>
      </c>
      <c r="L8" s="52"/>
    </row>
    <row r="9" spans="1:12" s="44" customFormat="1" ht="24.75" customHeight="1">
      <c r="A9" s="41" t="s">
        <v>16</v>
      </c>
      <c r="B9" s="42"/>
      <c r="C9" s="42"/>
      <c r="D9" s="53"/>
      <c r="E9" s="54"/>
      <c r="F9" s="54"/>
      <c r="G9" s="54"/>
      <c r="H9" s="54"/>
      <c r="I9" s="54"/>
      <c r="J9" s="54"/>
      <c r="K9" s="54"/>
      <c r="L9" s="100"/>
    </row>
    <row r="10" spans="1:12" s="44" customFormat="1" ht="24.75" customHeight="1">
      <c r="A10" s="55" t="s">
        <v>22</v>
      </c>
      <c r="B10" s="46"/>
      <c r="C10" s="46" t="s">
        <v>24</v>
      </c>
      <c r="D10" s="47">
        <v>0.07</v>
      </c>
      <c r="E10" s="56"/>
      <c r="F10" s="56"/>
      <c r="G10" s="76">
        <v>187435</v>
      </c>
      <c r="H10" s="56">
        <f>INT(G10*D10)</f>
        <v>13120</v>
      </c>
      <c r="I10" s="56"/>
      <c r="J10" s="56"/>
      <c r="K10" s="56">
        <f>F10+H10+J10</f>
        <v>13120</v>
      </c>
      <c r="L10" s="58" t="s">
        <v>83</v>
      </c>
    </row>
    <row r="11" spans="1:12" s="44" customFormat="1" ht="24.75" customHeight="1">
      <c r="A11" s="55" t="s">
        <v>25</v>
      </c>
      <c r="B11" s="46"/>
      <c r="C11" s="46" t="s">
        <v>24</v>
      </c>
      <c r="D11" s="47">
        <v>0.07</v>
      </c>
      <c r="E11" s="56"/>
      <c r="F11" s="56"/>
      <c r="G11" s="76">
        <v>148510</v>
      </c>
      <c r="H11" s="56">
        <f>INT(G11*D11)</f>
        <v>10395</v>
      </c>
      <c r="I11" s="56"/>
      <c r="J11" s="56"/>
      <c r="K11" s="56">
        <f>F11+H11+J11</f>
        <v>10395</v>
      </c>
      <c r="L11" s="58" t="s">
        <v>83</v>
      </c>
    </row>
    <row r="12" spans="1:12" s="39" customFormat="1" ht="24.75" customHeight="1">
      <c r="A12" s="55" t="s">
        <v>26</v>
      </c>
      <c r="B12" s="46"/>
      <c r="C12" s="46" t="s">
        <v>28</v>
      </c>
      <c r="D12" s="47">
        <v>3</v>
      </c>
      <c r="E12" s="56">
        <f>F8</f>
        <v>260000</v>
      </c>
      <c r="F12" s="56">
        <f>INT(E12*D12/100)</f>
        <v>7800</v>
      </c>
      <c r="G12" s="57"/>
      <c r="H12" s="56">
        <f>INT(G12*D12)</f>
        <v>0</v>
      </c>
      <c r="I12" s="57"/>
      <c r="J12" s="57"/>
      <c r="K12" s="56">
        <f>F12+H12+J12</f>
        <v>7800</v>
      </c>
      <c r="L12" s="58" t="s">
        <v>84</v>
      </c>
    </row>
    <row r="13" spans="1:12" s="44" customFormat="1" ht="24.75" customHeight="1" thickBot="1">
      <c r="A13" s="48" t="s">
        <v>31</v>
      </c>
      <c r="B13" s="50"/>
      <c r="C13" s="50"/>
      <c r="D13" s="51"/>
      <c r="E13" s="59"/>
      <c r="F13" s="59">
        <f>SUM(F10:F12)</f>
        <v>7800</v>
      </c>
      <c r="G13" s="59"/>
      <c r="H13" s="59">
        <f>SUM(H10:H12)</f>
        <v>23515</v>
      </c>
      <c r="I13" s="59"/>
      <c r="J13" s="59"/>
      <c r="K13" s="59">
        <f>SUM(K10:K12)</f>
        <v>31315</v>
      </c>
      <c r="L13" s="101"/>
    </row>
    <row r="14" spans="1:12" s="44" customFormat="1" ht="24.75" customHeight="1">
      <c r="A14" s="41" t="s">
        <v>49</v>
      </c>
      <c r="B14" s="42"/>
      <c r="C14" s="42"/>
      <c r="D14" s="53"/>
      <c r="E14" s="54"/>
      <c r="F14" s="54"/>
      <c r="G14" s="54"/>
      <c r="H14" s="54"/>
      <c r="I14" s="54"/>
      <c r="J14" s="54"/>
      <c r="K14" s="54"/>
      <c r="L14" s="60"/>
    </row>
    <row r="15" spans="1:12" s="44" customFormat="1" ht="24.75" customHeight="1">
      <c r="A15" s="61" t="s">
        <v>50</v>
      </c>
      <c r="B15" s="46" t="s">
        <v>51</v>
      </c>
      <c r="C15" s="46" t="s">
        <v>52</v>
      </c>
      <c r="D15" s="47">
        <v>0.07</v>
      </c>
      <c r="E15" s="62">
        <v>15628</v>
      </c>
      <c r="F15" s="62">
        <f>INT(E15*D15)</f>
        <v>1093</v>
      </c>
      <c r="G15" s="62">
        <v>29239</v>
      </c>
      <c r="H15" s="62">
        <f>G15*D15</f>
        <v>2046.7300000000002</v>
      </c>
      <c r="I15" s="62">
        <v>4246</v>
      </c>
      <c r="J15" s="62">
        <f>INT(D15*I15)</f>
        <v>297</v>
      </c>
      <c r="K15" s="62">
        <f>F15+H15+J15</f>
        <v>3436.7300000000005</v>
      </c>
      <c r="L15" s="58" t="s">
        <v>86</v>
      </c>
    </row>
    <row r="16" spans="1:12" s="64" customFormat="1" ht="24.75" customHeight="1">
      <c r="A16" s="55" t="s">
        <v>53</v>
      </c>
      <c r="B16" s="63" t="s">
        <v>27</v>
      </c>
      <c r="C16" s="46" t="s">
        <v>28</v>
      </c>
      <c r="D16" s="47">
        <v>3</v>
      </c>
      <c r="E16" s="46"/>
      <c r="F16" s="46"/>
      <c r="G16" s="46"/>
      <c r="H16" s="46"/>
      <c r="I16" s="46">
        <f>H19</f>
        <v>25561.73</v>
      </c>
      <c r="J16" s="46">
        <f>INT(I16*D16%)</f>
        <v>766</v>
      </c>
      <c r="K16" s="46">
        <f>F16+H16+J16</f>
        <v>766</v>
      </c>
      <c r="L16" s="58" t="s">
        <v>84</v>
      </c>
    </row>
    <row r="17" spans="1:12" s="44" customFormat="1" ht="24.75" customHeight="1" thickBot="1">
      <c r="A17" s="48" t="s">
        <v>31</v>
      </c>
      <c r="B17" s="65"/>
      <c r="C17" s="66"/>
      <c r="D17" s="66"/>
      <c r="E17" s="66"/>
      <c r="F17" s="50">
        <f>F15+F16</f>
        <v>1093</v>
      </c>
      <c r="G17" s="50"/>
      <c r="H17" s="50">
        <f>H15+H16</f>
        <v>2046.7300000000002</v>
      </c>
      <c r="I17" s="50"/>
      <c r="J17" s="50">
        <f>J15+J16</f>
        <v>1063</v>
      </c>
      <c r="K17" s="50">
        <f>K15+K16</f>
        <v>4202.7300000000005</v>
      </c>
      <c r="L17" s="67"/>
    </row>
    <row r="18" spans="1:12" s="44" customFormat="1" ht="24.75" customHeight="1">
      <c r="A18" s="41"/>
      <c r="B18" s="68"/>
      <c r="C18" s="42"/>
      <c r="D18" s="42"/>
      <c r="E18" s="42"/>
      <c r="F18" s="69"/>
      <c r="G18" s="69"/>
      <c r="H18" s="69"/>
      <c r="I18" s="69"/>
      <c r="J18" s="69"/>
      <c r="K18" s="69"/>
      <c r="L18" s="43"/>
    </row>
    <row r="19" spans="1:12" s="5" customFormat="1" ht="22.5" customHeight="1" thickBot="1">
      <c r="A19" s="70" t="s">
        <v>54</v>
      </c>
      <c r="B19" s="71"/>
      <c r="C19" s="72"/>
      <c r="D19" s="72"/>
      <c r="E19" s="72"/>
      <c r="F19" s="73">
        <f>F8+F13+F17</f>
        <v>268893</v>
      </c>
      <c r="G19" s="72"/>
      <c r="H19" s="73">
        <f>H8+H13+H17</f>
        <v>25561.73</v>
      </c>
      <c r="I19" s="72"/>
      <c r="J19" s="73">
        <f>J8+J13+J17</f>
        <v>1063</v>
      </c>
      <c r="K19" s="73">
        <f>K8+K13+K17</f>
        <v>295517.73</v>
      </c>
      <c r="L19" s="74"/>
    </row>
    <row r="20" ht="21.75" customHeight="1"/>
    <row r="21" ht="23.25" customHeight="1"/>
    <row r="22" ht="24.75" customHeight="1"/>
    <row r="23" ht="24.75" customHeight="1"/>
    <row r="24" ht="22.5" customHeight="1"/>
  </sheetData>
  <sheetProtection/>
  <mergeCells count="9">
    <mergeCell ref="A1:L1"/>
    <mergeCell ref="A2:B2"/>
    <mergeCell ref="A3:A5"/>
    <mergeCell ref="B3:B5"/>
    <mergeCell ref="C3:C5"/>
    <mergeCell ref="D3:D5"/>
    <mergeCell ref="E3:K3"/>
    <mergeCell ref="L3:L5"/>
    <mergeCell ref="K4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4">
      <selection activeCell="N13" sqref="N13"/>
    </sheetView>
  </sheetViews>
  <sheetFormatPr defaultColWidth="8.88671875" defaultRowHeight="13.5"/>
  <cols>
    <col min="1" max="1" width="11.4453125" style="4" customWidth="1"/>
    <col min="2" max="2" width="11.99609375" style="4" customWidth="1"/>
    <col min="3" max="3" width="5.21484375" style="4" customWidth="1"/>
    <col min="4" max="4" width="5.77734375" style="4" customWidth="1"/>
    <col min="5" max="10" width="8.4453125" style="4" customWidth="1"/>
    <col min="11" max="11" width="9.4453125" style="4" bestFit="1" customWidth="1"/>
    <col min="12" max="12" width="22.21484375" style="4" customWidth="1"/>
    <col min="13" max="16384" width="8.88671875" style="4" customWidth="1"/>
  </cols>
  <sheetData>
    <row r="1" spans="1:12" ht="40.5" customHeight="1">
      <c r="A1" s="77" t="s">
        <v>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5" customFormat="1" ht="21" customHeight="1" thickBot="1">
      <c r="A2" s="78" t="s">
        <v>79</v>
      </c>
      <c r="B2" s="78"/>
      <c r="C2" s="8"/>
      <c r="D2" s="8"/>
      <c r="E2" s="8"/>
      <c r="F2" s="8"/>
      <c r="G2" s="8"/>
      <c r="H2" s="8"/>
      <c r="I2" s="8"/>
      <c r="J2" s="8"/>
      <c r="K2" s="8"/>
      <c r="L2" s="9" t="s">
        <v>78</v>
      </c>
    </row>
    <row r="3" spans="1:12" s="6" customFormat="1" ht="21" customHeight="1">
      <c r="A3" s="79" t="s">
        <v>1</v>
      </c>
      <c r="B3" s="82" t="s">
        <v>2</v>
      </c>
      <c r="C3" s="82" t="s">
        <v>3</v>
      </c>
      <c r="D3" s="82" t="s">
        <v>4</v>
      </c>
      <c r="E3" s="82" t="s">
        <v>5</v>
      </c>
      <c r="F3" s="82"/>
      <c r="G3" s="82"/>
      <c r="H3" s="82"/>
      <c r="I3" s="82"/>
      <c r="J3" s="82"/>
      <c r="K3" s="82"/>
      <c r="L3" s="85" t="s">
        <v>6</v>
      </c>
    </row>
    <row r="4" spans="1:12" s="1" customFormat="1" ht="21" customHeight="1">
      <c r="A4" s="80"/>
      <c r="B4" s="83"/>
      <c r="C4" s="83"/>
      <c r="D4" s="83"/>
      <c r="E4" s="83" t="s">
        <v>7</v>
      </c>
      <c r="F4" s="83"/>
      <c r="G4" s="83" t="s">
        <v>8</v>
      </c>
      <c r="H4" s="83"/>
      <c r="I4" s="83" t="s">
        <v>9</v>
      </c>
      <c r="J4" s="83"/>
      <c r="K4" s="83" t="s">
        <v>10</v>
      </c>
      <c r="L4" s="86"/>
    </row>
    <row r="5" spans="1:12" s="1" customFormat="1" ht="21" customHeight="1" thickBot="1">
      <c r="A5" s="81"/>
      <c r="B5" s="84"/>
      <c r="C5" s="84"/>
      <c r="D5" s="84"/>
      <c r="E5" s="10" t="s">
        <v>11</v>
      </c>
      <c r="F5" s="10" t="s">
        <v>12</v>
      </c>
      <c r="G5" s="10" t="s">
        <v>11</v>
      </c>
      <c r="H5" s="10" t="s">
        <v>12</v>
      </c>
      <c r="I5" s="10" t="s">
        <v>11</v>
      </c>
      <c r="J5" s="10" t="s">
        <v>12</v>
      </c>
      <c r="K5" s="84"/>
      <c r="L5" s="87"/>
    </row>
    <row r="6" spans="1:12" s="3" customFormat="1" ht="24.75" customHeight="1">
      <c r="A6" s="33" t="s">
        <v>77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20"/>
    </row>
    <row r="7" spans="1:12" s="3" customFormat="1" ht="24.75" customHeight="1">
      <c r="A7" s="34" t="s">
        <v>76</v>
      </c>
      <c r="B7" s="29" t="s">
        <v>75</v>
      </c>
      <c r="C7" s="11" t="s">
        <v>74</v>
      </c>
      <c r="D7" s="13">
        <v>1</v>
      </c>
      <c r="E7" s="11">
        <v>400000</v>
      </c>
      <c r="F7" s="11">
        <f>D7*E7</f>
        <v>400000</v>
      </c>
      <c r="G7" s="11"/>
      <c r="H7" s="11"/>
      <c r="I7" s="11"/>
      <c r="J7" s="11"/>
      <c r="K7" s="11">
        <f>F7+H7+J7</f>
        <v>400000</v>
      </c>
      <c r="L7" s="75" t="s">
        <v>73</v>
      </c>
    </row>
    <row r="8" spans="1:12" s="3" customFormat="1" ht="24.75" customHeight="1">
      <c r="A8" s="35" t="s">
        <v>60</v>
      </c>
      <c r="B8" s="29"/>
      <c r="C8" s="14"/>
      <c r="D8" s="15"/>
      <c r="E8" s="15"/>
      <c r="F8" s="16">
        <f>F7</f>
        <v>400000</v>
      </c>
      <c r="G8" s="15"/>
      <c r="H8" s="16">
        <f>H7</f>
        <v>0</v>
      </c>
      <c r="I8" s="15"/>
      <c r="J8" s="16">
        <f>J7</f>
        <v>0</v>
      </c>
      <c r="K8" s="16">
        <f>K7</f>
        <v>400000</v>
      </c>
      <c r="L8" s="21"/>
    </row>
    <row r="9" spans="1:12" s="1" customFormat="1" ht="24.75" customHeight="1">
      <c r="A9" s="33"/>
      <c r="B9" s="30"/>
      <c r="C9" s="17"/>
      <c r="D9" s="18"/>
      <c r="E9" s="17"/>
      <c r="F9" s="17"/>
      <c r="G9" s="17"/>
      <c r="H9" s="17"/>
      <c r="I9" s="17"/>
      <c r="J9" s="17"/>
      <c r="K9" s="17"/>
      <c r="L9" s="22"/>
    </row>
    <row r="10" spans="1:12" s="3" customFormat="1" ht="24.75" customHeight="1">
      <c r="A10" s="33" t="s">
        <v>72</v>
      </c>
      <c r="B10" s="31"/>
      <c r="C10" s="11"/>
      <c r="D10" s="13"/>
      <c r="E10" s="11"/>
      <c r="F10" s="11"/>
      <c r="G10" s="11"/>
      <c r="H10" s="11"/>
      <c r="I10" s="11"/>
      <c r="J10" s="11"/>
      <c r="K10" s="11"/>
      <c r="L10" s="23"/>
    </row>
    <row r="11" spans="1:12" s="3" customFormat="1" ht="24.75" customHeight="1">
      <c r="A11" s="34" t="s">
        <v>71</v>
      </c>
      <c r="B11" s="31" t="s">
        <v>18</v>
      </c>
      <c r="C11" s="19" t="s">
        <v>0</v>
      </c>
      <c r="D11" s="13">
        <v>0.26</v>
      </c>
      <c r="E11" s="7"/>
      <c r="F11" s="7"/>
      <c r="G11" s="7">
        <v>148510</v>
      </c>
      <c r="H11" s="7">
        <f>INT(G11*D11)</f>
        <v>38612</v>
      </c>
      <c r="I11" s="7"/>
      <c r="J11" s="7"/>
      <c r="K11" s="7">
        <f aca="true" t="shared" si="0" ref="K11:K16">F11+H11+J11</f>
        <v>38612</v>
      </c>
      <c r="L11" s="58" t="s">
        <v>81</v>
      </c>
    </row>
    <row r="12" spans="1:12" s="3" customFormat="1" ht="24.75" customHeight="1">
      <c r="A12" s="34" t="s">
        <v>70</v>
      </c>
      <c r="B12" s="31"/>
      <c r="C12" s="19" t="s">
        <v>0</v>
      </c>
      <c r="D12" s="13">
        <v>0.2</v>
      </c>
      <c r="E12" s="7"/>
      <c r="F12" s="7"/>
      <c r="G12" s="7">
        <v>148510</v>
      </c>
      <c r="H12" s="7">
        <f>INT(G12*D12)</f>
        <v>29702</v>
      </c>
      <c r="I12" s="7"/>
      <c r="J12" s="7"/>
      <c r="K12" s="7">
        <f t="shared" si="0"/>
        <v>29702</v>
      </c>
      <c r="L12" s="58" t="s">
        <v>81</v>
      </c>
    </row>
    <row r="13" spans="1:12" s="3" customFormat="1" ht="24.75" customHeight="1">
      <c r="A13" s="34" t="s">
        <v>69</v>
      </c>
      <c r="B13" s="31" t="s">
        <v>68</v>
      </c>
      <c r="C13" s="19" t="s">
        <v>0</v>
      </c>
      <c r="D13" s="13">
        <v>0.05</v>
      </c>
      <c r="E13" s="7"/>
      <c r="F13" s="7"/>
      <c r="G13" s="7">
        <v>314956</v>
      </c>
      <c r="H13" s="7">
        <f>INT(G13*D13)</f>
        <v>15747</v>
      </c>
      <c r="I13" s="7"/>
      <c r="J13" s="7"/>
      <c r="K13" s="7">
        <f t="shared" si="0"/>
        <v>15747</v>
      </c>
      <c r="L13" s="58" t="s">
        <v>82</v>
      </c>
    </row>
    <row r="14" spans="1:12" s="3" customFormat="1" ht="24.75" customHeight="1">
      <c r="A14" s="34" t="s">
        <v>67</v>
      </c>
      <c r="B14" s="31" t="s">
        <v>65</v>
      </c>
      <c r="C14" s="11" t="s">
        <v>64</v>
      </c>
      <c r="D14" s="13">
        <v>0.05</v>
      </c>
      <c r="E14" s="7"/>
      <c r="F14" s="7"/>
      <c r="G14" s="76">
        <v>187435</v>
      </c>
      <c r="H14" s="7">
        <f>INT(G14*D14)</f>
        <v>9371</v>
      </c>
      <c r="I14" s="7"/>
      <c r="J14" s="7"/>
      <c r="K14" s="7">
        <f t="shared" si="0"/>
        <v>9371</v>
      </c>
      <c r="L14" s="58" t="s">
        <v>83</v>
      </c>
    </row>
    <row r="15" spans="1:12" s="3" customFormat="1" ht="24.75" customHeight="1">
      <c r="A15" s="34" t="s">
        <v>66</v>
      </c>
      <c r="B15" s="31" t="s">
        <v>65</v>
      </c>
      <c r="C15" s="11" t="s">
        <v>64</v>
      </c>
      <c r="D15" s="13">
        <v>0.05</v>
      </c>
      <c r="E15" s="7"/>
      <c r="F15" s="7"/>
      <c r="G15" s="76">
        <v>148510</v>
      </c>
      <c r="H15" s="7">
        <f>INT(G15*D15)</f>
        <v>7425</v>
      </c>
      <c r="I15" s="7"/>
      <c r="J15" s="7"/>
      <c r="K15" s="7">
        <f t="shared" si="0"/>
        <v>7425</v>
      </c>
      <c r="L15" s="58" t="s">
        <v>83</v>
      </c>
    </row>
    <row r="16" spans="1:12" s="3" customFormat="1" ht="24.75" customHeight="1">
      <c r="A16" s="34" t="s">
        <v>63</v>
      </c>
      <c r="B16" s="31" t="s">
        <v>62</v>
      </c>
      <c r="C16" s="11" t="s">
        <v>61</v>
      </c>
      <c r="D16" s="13">
        <v>3</v>
      </c>
      <c r="E16" s="7">
        <f>K8</f>
        <v>400000</v>
      </c>
      <c r="F16" s="11">
        <f>INT(0.03*E16)</f>
        <v>12000</v>
      </c>
      <c r="G16" s="7"/>
      <c r="H16" s="32">
        <f>G16*D16</f>
        <v>0</v>
      </c>
      <c r="I16" s="11"/>
      <c r="J16" s="11"/>
      <c r="K16" s="11">
        <f t="shared" si="0"/>
        <v>12000</v>
      </c>
      <c r="L16" s="58" t="s">
        <v>84</v>
      </c>
    </row>
    <row r="17" spans="1:12" s="3" customFormat="1" ht="24.75" customHeight="1">
      <c r="A17" s="33"/>
      <c r="B17" s="30"/>
      <c r="C17" s="17"/>
      <c r="D17" s="18"/>
      <c r="E17" s="17"/>
      <c r="F17" s="17"/>
      <c r="G17" s="17"/>
      <c r="H17" s="17"/>
      <c r="I17" s="17"/>
      <c r="J17" s="17"/>
      <c r="K17" s="17"/>
      <c r="L17" s="22"/>
    </row>
    <row r="18" spans="1:12" s="2" customFormat="1" ht="24.75" customHeight="1">
      <c r="A18" s="35" t="s">
        <v>60</v>
      </c>
      <c r="B18" s="29" t="s">
        <v>59</v>
      </c>
      <c r="C18" s="14"/>
      <c r="D18" s="15"/>
      <c r="E18" s="15"/>
      <c r="F18" s="16">
        <f>SUM(F11:F15)+F16</f>
        <v>12000</v>
      </c>
      <c r="G18" s="15"/>
      <c r="H18" s="16">
        <f>SUM(H11:H15)+H16</f>
        <v>100857</v>
      </c>
      <c r="I18" s="15"/>
      <c r="J18" s="16">
        <f>SUM(J11:J15)+J16</f>
        <v>0</v>
      </c>
      <c r="K18" s="17">
        <f>F18+H18+J18</f>
        <v>112857</v>
      </c>
      <c r="L18" s="21"/>
    </row>
    <row r="19" spans="1:12" s="2" customFormat="1" ht="24.75" customHeight="1" thickBot="1">
      <c r="A19" s="36"/>
      <c r="B19" s="12"/>
      <c r="C19" s="14"/>
      <c r="D19" s="15"/>
      <c r="E19" s="15"/>
      <c r="F19" s="16"/>
      <c r="G19" s="15"/>
      <c r="H19" s="16"/>
      <c r="I19" s="15"/>
      <c r="J19" s="16"/>
      <c r="K19" s="17"/>
      <c r="L19" s="21"/>
    </row>
    <row r="20" spans="1:12" s="5" customFormat="1" ht="24.75" customHeight="1" thickBot="1" thickTop="1">
      <c r="A20" s="24" t="s">
        <v>13</v>
      </c>
      <c r="B20" s="25"/>
      <c r="C20" s="25"/>
      <c r="D20" s="26"/>
      <c r="E20" s="27"/>
      <c r="F20" s="27">
        <f>F18+F8</f>
        <v>412000</v>
      </c>
      <c r="G20" s="27"/>
      <c r="H20" s="27">
        <f>H18+H8</f>
        <v>100857</v>
      </c>
      <c r="I20" s="27"/>
      <c r="J20" s="27">
        <f>J18+J14+J7</f>
        <v>0</v>
      </c>
      <c r="K20" s="27">
        <f>K18+K8</f>
        <v>512857</v>
      </c>
      <c r="L20" s="28"/>
    </row>
    <row r="21" ht="24.75" customHeight="1"/>
  </sheetData>
  <sheetProtection/>
  <mergeCells count="12">
    <mergeCell ref="A1:L1"/>
    <mergeCell ref="A2:B2"/>
    <mergeCell ref="A3:A5"/>
    <mergeCell ref="B3:B5"/>
    <mergeCell ref="C3:C5"/>
    <mergeCell ref="D3:D5"/>
    <mergeCell ref="E3:K3"/>
    <mergeCell ref="L3:L5"/>
    <mergeCell ref="K4:K5"/>
    <mergeCell ref="E4:F4"/>
    <mergeCell ref="G4:H4"/>
    <mergeCell ref="I4:J4"/>
  </mergeCells>
  <printOptions/>
  <pageMargins left="0.35" right="0.53" top="0.67" bottom="0.52" header="0.5118110236220472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kimsungsu</dc:creator>
  <cp:keywords/>
  <dc:description/>
  <cp:lastModifiedBy>Windows 사용자</cp:lastModifiedBy>
  <cp:lastPrinted>2010-02-04T02:49:57Z</cp:lastPrinted>
  <dcterms:created xsi:type="dcterms:W3CDTF">2004-02-12T00:49:17Z</dcterms:created>
  <dcterms:modified xsi:type="dcterms:W3CDTF">2022-02-23T08:42:19Z</dcterms:modified>
  <cp:category/>
  <cp:version/>
  <cp:contentType/>
  <cp:contentStatus/>
</cp:coreProperties>
</file>